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arbarasafradin/Desktop/"/>
    </mc:Choice>
  </mc:AlternateContent>
  <xr:revisionPtr revIDLastSave="0" documentId="8_{9A3B52B0-39F5-9F4B-A9DD-F33DD093F2A5}" xr6:coauthVersionLast="47" xr6:coauthVersionMax="47" xr10:uidLastSave="{00000000-0000-0000-0000-000000000000}"/>
  <bookViews>
    <workbookView xWindow="0" yWindow="500" windowWidth="28800" windowHeight="15840" activeTab="2" xr2:uid="{00000000-000D-0000-FFFF-FFFF00000000}"/>
  </bookViews>
  <sheets>
    <sheet name="Inkomsten 2023" sheetId="2" r:id="rId1"/>
    <sheet name="Realisatie en begroting 2023" sheetId="1" r:id="rId2"/>
    <sheet name="Stichting tot steun" sheetId="3" r:id="rId3"/>
  </sheets>
  <definedNames>
    <definedName name="_xlnm.Print_Area" localSheetId="0">'Inkomsten 2023'!$B$3:$D$21</definedName>
    <definedName name="_xlnm.Print_Area" localSheetId="1">'Realisatie en begroting 2023'!$B$1:$D$45</definedName>
    <definedName name="_xlnm.Print_Area" localSheetId="2">'Stichting tot steun'!$B$1:$D$51</definedName>
    <definedName name="_xlnm.Print_Titles" localSheetId="0">'Inkomsten 2023'!$1:$2</definedName>
    <definedName name="_xlnm.Print_Titles" localSheetId="1">'Realisatie en begroting 2023'!$1:$2</definedName>
    <definedName name="_xlnm.Print_Titles" localSheetId="2">'Stichting tot steun'!$1:$2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3" l="1"/>
  <c r="B34" i="3"/>
  <c r="B4" i="3"/>
  <c r="C36" i="3"/>
  <c r="D41" i="3"/>
  <c r="D28" i="3"/>
  <c r="D13" i="3"/>
  <c r="D17" i="3" s="1"/>
  <c r="D21" i="2"/>
  <c r="C19" i="2"/>
  <c r="D18" i="2"/>
  <c r="D19" i="2" s="1"/>
  <c r="D15" i="2"/>
  <c r="D29" i="1"/>
  <c r="D42" i="1" s="1"/>
  <c r="D9" i="1"/>
  <c r="D18" i="1" s="1"/>
  <c r="C15" i="2"/>
  <c r="D10" i="2"/>
  <c r="C10" i="2"/>
  <c r="C42" i="1"/>
  <c r="C18" i="1"/>
  <c r="D51" i="3" l="1"/>
  <c r="C22" i="3" s="1"/>
  <c r="D23" i="3" s="1"/>
  <c r="D30" i="3"/>
  <c r="D31" i="3" s="1"/>
  <c r="C21" i="2"/>
  <c r="D22" i="2"/>
  <c r="D44" i="1"/>
  <c r="D45" i="1" s="1"/>
  <c r="C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12" authorId="0" shapeId="0" xr:uid="{00000000-0006-0000-0000-000001000000}">
      <text>
        <r>
          <rPr>
            <sz val="11"/>
            <color rgb="FF000000"/>
            <rFont val="Helvetica Neue"/>
            <family val="2"/>
          </rPr>
          <t xml:space="preserve">Microsoft Office User:
</t>
        </r>
        <r>
          <rPr>
            <sz val="11"/>
            <color rgb="FF000000"/>
            <rFont val="Helvetica Neue"/>
            <family val="2"/>
          </rPr>
          <t xml:space="preserve">Vraag Sanne </t>
        </r>
      </text>
    </comment>
    <comment ref="C12" authorId="0" shapeId="0" xr:uid="{00000000-0006-0000-0000-000002000000}">
      <text>
        <r>
          <rPr>
            <sz val="11"/>
            <color indexed="8"/>
            <rFont val="Helvetica Neue"/>
            <family val="2"/>
          </rPr>
          <t xml:space="preserve">Microsoft Office User:
5000 might have been used for the rule of law cards: check with Ellie </t>
        </r>
      </text>
    </comment>
    <comment ref="B13" authorId="0" shapeId="0" xr:uid="{00000000-0006-0000-0000-000003000000}">
      <text>
        <r>
          <rPr>
            <sz val="11"/>
            <color indexed="8"/>
            <rFont val="Helvetica Neue"/>
            <family val="2"/>
          </rPr>
          <t>Microsoft Office User:
Germany project has been annulled</t>
        </r>
      </text>
    </comment>
    <comment ref="B24" authorId="0" shapeId="0" xr:uid="{00000000-0006-0000-0000-000004000000}">
      <text>
        <r>
          <rPr>
            <sz val="11"/>
            <color rgb="FF000000"/>
            <rFont val="Helvetica Neue"/>
            <family val="2"/>
          </rPr>
          <t xml:space="preserve">Microsoft Office User:
</t>
        </r>
        <r>
          <rPr>
            <sz val="11"/>
            <color rgb="FF000000"/>
            <rFont val="Helvetica Neue"/>
            <family val="2"/>
          </rPr>
          <t xml:space="preserve">Wordt betaald door SMN </t>
        </r>
      </text>
    </comment>
    <comment ref="B25" authorId="0" shapeId="0" xr:uid="{00000000-0006-0000-0000-000005000000}">
      <text>
        <r>
          <rPr>
            <sz val="11"/>
            <color indexed="8"/>
            <rFont val="Helvetica Neue"/>
            <family val="2"/>
          </rPr>
          <t xml:space="preserve">Microsoft Office User:
Vragen aan Henny </t>
        </r>
      </text>
    </comment>
  </commentList>
</comments>
</file>

<file path=xl/sharedStrings.xml><?xml version="1.0" encoding="utf-8"?>
<sst xmlns="http://schemas.openxmlformats.org/spreadsheetml/2006/main" count="91" uniqueCount="81">
  <si>
    <t>Begroting per kwartaal per kosten project specifiek Rule of Law</t>
  </si>
  <si>
    <t xml:space="preserve">Begroting </t>
  </si>
  <si>
    <t>Realisatie</t>
  </si>
  <si>
    <t>Personeelskosten projectmedewerker</t>
  </si>
  <si>
    <t>Reis &amp; verblijfkosten 100% vaftrekbaar</t>
  </si>
  <si>
    <t xml:space="preserve">Reiskostenvergoeding </t>
  </si>
  <si>
    <t xml:space="preserve">Roundtable agentschappen (Den Haag/Brussel) </t>
  </si>
  <si>
    <t xml:space="preserve">internationaal seminar in NL of Brussel (Rule of Law) </t>
  </si>
  <si>
    <t xml:space="preserve">2daags congres </t>
  </si>
  <si>
    <t>publicatiekosten (2022 publicatie Rule of Law)</t>
  </si>
  <si>
    <t>Vertaalkosten (tbv Duitse politiek)</t>
  </si>
  <si>
    <t>4200+4231</t>
  </si>
  <si>
    <t>Advieskosten mbt Duitse positionering en strategie</t>
  </si>
  <si>
    <t xml:space="preserve">Relatiegescheken </t>
  </si>
  <si>
    <t>Lunchkosten &amp; verteringen</t>
  </si>
  <si>
    <t xml:space="preserve">Onvoorzien </t>
  </si>
  <si>
    <t xml:space="preserve">Commissie Meijers - Algemeen </t>
  </si>
  <si>
    <t>Begroting</t>
  </si>
  <si>
    <t xml:space="preserve">Realisatie </t>
  </si>
  <si>
    <t xml:space="preserve">Organisatie </t>
  </si>
  <si>
    <t xml:space="preserve">Personeelskosten secretaris </t>
  </si>
  <si>
    <t xml:space="preserve">diverse kosten projecten </t>
  </si>
  <si>
    <t xml:space="preserve">Opleidingskosten/bijscholing secretaris en projectmedewerker </t>
  </si>
  <si>
    <t xml:space="preserve">Portikosten </t>
  </si>
  <si>
    <t xml:space="preserve">Rente- en bankkosten </t>
  </si>
  <si>
    <t xml:space="preserve">Activiteiten </t>
  </si>
  <si>
    <t>4207 + 4514</t>
  </si>
  <si>
    <t>Reis-en verblijfskosten</t>
  </si>
  <si>
    <t>Overige projectkosten</t>
  </si>
  <si>
    <t>Heidag, bijeenkomsten en webinars, conferrentie etnische data</t>
  </si>
  <si>
    <t xml:space="preserve">Kantoorkosten </t>
  </si>
  <si>
    <t xml:space="preserve">Website/ICT/telecommunicatie </t>
  </si>
  <si>
    <t>Online  - kosten automatisering</t>
  </si>
  <si>
    <t>Publicaties</t>
  </si>
  <si>
    <t xml:space="preserve">Overige personeelskosten </t>
  </si>
  <si>
    <t>Inkopen binnen EU 0%</t>
  </si>
  <si>
    <t>Subtotaal</t>
  </si>
  <si>
    <t>Omzet</t>
  </si>
  <si>
    <t>Reguliere subsidies</t>
  </si>
  <si>
    <t xml:space="preserve">realisatie </t>
  </si>
  <si>
    <t>Stichting Migratierecht Nederland</t>
  </si>
  <si>
    <t>Vluchtelingenwerk Nederland</t>
  </si>
  <si>
    <t>UAF</t>
  </si>
  <si>
    <t>NJCM</t>
  </si>
  <si>
    <t>Artikel 1</t>
  </si>
  <si>
    <t>Stichting Democratie en Media</t>
  </si>
  <si>
    <t>T.B.V. Project</t>
  </si>
  <si>
    <t>Gieskes Strijbis fonds</t>
  </si>
  <si>
    <t>Totaal opbrengst</t>
  </si>
  <si>
    <t>Overige reserves</t>
  </si>
  <si>
    <t>Resultaat</t>
  </si>
  <si>
    <t>Kosten tbv organisatie ontwikkeling (advieskosten en uitvoering, evaluatie jaarlijkse strategiesessie, monitoring, fondsenwerving)</t>
  </si>
  <si>
    <t>Reiskostenvergoedingen</t>
  </si>
  <si>
    <t>Grootboek</t>
  </si>
  <si>
    <t>Stichting tot steun Commissie Meijers</t>
  </si>
  <si>
    <t>Overige</t>
  </si>
  <si>
    <t xml:space="preserve">bedragen 
regulier </t>
  </si>
  <si>
    <t>Commissie Meijers - inkomsten 2023</t>
  </si>
  <si>
    <t>Commissie Meijers - uitgaven 2023</t>
  </si>
  <si>
    <t>Totaal uitgaven</t>
  </si>
  <si>
    <t>Amsterdam</t>
  </si>
  <si>
    <t>€</t>
  </si>
  <si>
    <t>ACTIVA</t>
  </si>
  <si>
    <t>Vlottende activa</t>
  </si>
  <si>
    <t>Vorderingen</t>
  </si>
  <si>
    <t>Vordering op Stichting Migratierecht Nederland</t>
  </si>
  <si>
    <t>Vordering op Commissie Meijers</t>
  </si>
  <si>
    <t>Liquide middelen</t>
  </si>
  <si>
    <t>Triodos - NL48 TRIO 0391 0078 23</t>
  </si>
  <si>
    <t>Totaal activazijde</t>
  </si>
  <si>
    <t>PASSIVA</t>
  </si>
  <si>
    <t>Vrij besteedbaar vermogen</t>
  </si>
  <si>
    <t>Kortlopende schulden</t>
  </si>
  <si>
    <t>Overige schulden en overlopende passiva</t>
  </si>
  <si>
    <t>Totaal passivazijde</t>
  </si>
  <si>
    <t>Baten uit giften</t>
  </si>
  <si>
    <t>Vraagposten</t>
  </si>
  <si>
    <t>Rente en bankkosten</t>
  </si>
  <si>
    <t>Financiële baten en lasten</t>
  </si>
  <si>
    <t>Bijdragen</t>
  </si>
  <si>
    <t>Bijdragen commissie Meijers / Stichting Migratierecht Nederland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</si>
</sst>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€&quot;\ * #,##0_ ;_ &quot;€&quot;\ * \-#,##0_ ;_ &quot;€&quot;\ * &quot;-&quot;_ ;_ @_ "/>
    <numFmt numFmtId="43" formatCode="_ * #,##0.00_ ;_ * \-#,##0.00_ ;_ * &quot;-&quot;??_ ;_ @_ "/>
    <numFmt numFmtId="164" formatCode="&quot; &quot;[$€-2]&quot; &quot;* #,##0.00&quot; &quot;;&quot; &quot;[$€-2]&quot; &quot;* \(#,##0.00\);&quot; &quot;[$€-2]&quot; &quot;* &quot;-&quot;??&quot; &quot;"/>
    <numFmt numFmtId="165" formatCode="&quot; &quot;[$€-2]&quot; &quot;* #,##0.00&quot; &quot;;&quot; &quot;[$€-2]&quot; &quot;* &quot;-&quot;#,##0.00&quot; &quot;;&quot; &quot;[$€-2]&quot; &quot;* &quot;-&quot;??&quot; &quot;"/>
    <numFmt numFmtId="166" formatCode="_ &quot;€&quot;\ * #,##0_ ;_ &quot;€&quot;\ * \-#,##0_ ;_ &quot;€&quot;\ * &quot;-&quot;??_ ;_ @_ "/>
    <numFmt numFmtId="167" formatCode="d\ mmmm\ yyyy"/>
    <numFmt numFmtId="168" formatCode="yyyy"/>
  </numFmts>
  <fonts count="8" x14ac:knownFonts="1">
    <font>
      <sz val="12"/>
      <color indexed="8"/>
      <name val="Calibri"/>
    </font>
    <font>
      <b/>
      <sz val="12"/>
      <color indexed="8"/>
      <name val="Calibri"/>
      <family val="2"/>
    </font>
    <font>
      <sz val="11"/>
      <color indexed="8"/>
      <name val="Helvetica Neue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1"/>
      <color rgb="FF000000"/>
      <name val="Helvetica Neue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NumberFormat="1"/>
    <xf numFmtId="49" fontId="0" fillId="0" borderId="2" xfId="0" applyNumberFormat="1" applyBorder="1"/>
    <xf numFmtId="0" fontId="0" fillId="0" borderId="2" xfId="0" applyBorder="1"/>
    <xf numFmtId="49" fontId="1" fillId="0" borderId="2" xfId="0" applyNumberFormat="1" applyFont="1" applyBorder="1"/>
    <xf numFmtId="49" fontId="3" fillId="0" borderId="2" xfId="0" applyNumberFormat="1" applyFont="1" applyBorder="1"/>
    <xf numFmtId="49" fontId="4" fillId="0" borderId="2" xfId="0" applyNumberFormat="1" applyFont="1" applyBorder="1"/>
    <xf numFmtId="166" fontId="0" fillId="0" borderId="2" xfId="0" applyNumberFormat="1" applyBorder="1"/>
    <xf numFmtId="166" fontId="0" fillId="2" borderId="2" xfId="0" applyNumberFormat="1" applyFill="1" applyBorder="1" applyAlignment="1">
      <alignment wrapText="1"/>
    </xf>
    <xf numFmtId="166" fontId="3" fillId="0" borderId="2" xfId="0" applyNumberFormat="1" applyFont="1" applyBorder="1"/>
    <xf numFmtId="166" fontId="4" fillId="0" borderId="2" xfId="0" applyNumberFormat="1" applyFont="1" applyBorder="1"/>
    <xf numFmtId="166" fontId="3" fillId="2" borderId="2" xfId="0" applyNumberFormat="1" applyFont="1" applyFill="1" applyBorder="1" applyAlignment="1">
      <alignment wrapText="1"/>
    </xf>
    <xf numFmtId="166" fontId="1" fillId="2" borderId="2" xfId="0" applyNumberFormat="1" applyFont="1" applyFill="1" applyBorder="1" applyAlignment="1">
      <alignment wrapText="1"/>
    </xf>
    <xf numFmtId="166" fontId="0" fillId="0" borderId="2" xfId="0" applyNumberFormat="1" applyFill="1" applyBorder="1" applyAlignment="1">
      <alignment wrapText="1"/>
    </xf>
    <xf numFmtId="166" fontId="4" fillId="2" borderId="2" xfId="0" applyNumberFormat="1" applyFont="1" applyFill="1" applyBorder="1" applyAlignment="1">
      <alignment wrapText="1"/>
    </xf>
    <xf numFmtId="43" fontId="0" fillId="0" borderId="0" xfId="1" applyFont="1"/>
    <xf numFmtId="49" fontId="1" fillId="0" borderId="3" xfId="0" applyNumberFormat="1" applyFont="1" applyFill="1" applyBorder="1"/>
    <xf numFmtId="0" fontId="1" fillId="0" borderId="5" xfId="0" applyFont="1" applyFill="1" applyBorder="1"/>
    <xf numFmtId="0" fontId="0" fillId="0" borderId="5" xfId="0" applyFill="1" applyBorder="1"/>
    <xf numFmtId="0" fontId="0" fillId="0" borderId="5" xfId="0" applyNumberFormat="1" applyFill="1" applyBorder="1"/>
    <xf numFmtId="0" fontId="0" fillId="0" borderId="1" xfId="0" applyNumberFormat="1" applyFill="1" applyBorder="1" applyAlignment="1">
      <alignment horizontal="right"/>
    </xf>
    <xf numFmtId="49" fontId="1" fillId="0" borderId="1" xfId="0" applyNumberFormat="1" applyFont="1" applyFill="1" applyBorder="1"/>
    <xf numFmtId="49" fontId="0" fillId="0" borderId="1" xfId="0" applyNumberFormat="1" applyFill="1" applyBorder="1"/>
    <xf numFmtId="42" fontId="0" fillId="0" borderId="1" xfId="1" applyNumberFormat="1" applyFont="1" applyFill="1" applyBorder="1"/>
    <xf numFmtId="164" fontId="0" fillId="0" borderId="4" xfId="0" applyNumberFormat="1" applyFill="1" applyBorder="1"/>
    <xf numFmtId="164" fontId="0" fillId="0" borderId="5" xfId="0" applyNumberFormat="1" applyFill="1" applyBorder="1"/>
    <xf numFmtId="0" fontId="0" fillId="0" borderId="2" xfId="0" applyNumberFormat="1" applyFill="1" applyBorder="1" applyAlignment="1">
      <alignment horizontal="right"/>
    </xf>
    <xf numFmtId="49" fontId="0" fillId="0" borderId="2" xfId="0" applyNumberFormat="1" applyFill="1" applyBorder="1"/>
    <xf numFmtId="42" fontId="0" fillId="0" borderId="2" xfId="1" applyNumberFormat="1" applyFont="1" applyFill="1" applyBorder="1"/>
    <xf numFmtId="165" fontId="0" fillId="0" borderId="4" xfId="0" applyNumberFormat="1" applyFill="1" applyBorder="1"/>
    <xf numFmtId="165" fontId="0" fillId="0" borderId="5" xfId="0" applyNumberFormat="1" applyFill="1" applyBorder="1"/>
    <xf numFmtId="0" fontId="1" fillId="0" borderId="2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49" fontId="0" fillId="0" borderId="2" xfId="0" applyNumberFormat="1" applyFill="1" applyBorder="1" applyAlignment="1">
      <alignment horizontal="right"/>
    </xf>
    <xf numFmtId="49" fontId="0" fillId="0" borderId="2" xfId="0" applyNumberFormat="1" applyFill="1" applyBorder="1" applyAlignment="1">
      <alignment horizontal="left" vertical="top" wrapText="1"/>
    </xf>
    <xf numFmtId="42" fontId="1" fillId="0" borderId="2" xfId="1" applyNumberFormat="1" applyFont="1" applyFill="1" applyBorder="1"/>
    <xf numFmtId="49" fontId="1" fillId="0" borderId="2" xfId="0" applyNumberFormat="1" applyFont="1" applyFill="1" applyBorder="1"/>
    <xf numFmtId="0" fontId="1" fillId="0" borderId="2" xfId="0" applyFont="1" applyFill="1" applyBorder="1"/>
    <xf numFmtId="0" fontId="0" fillId="0" borderId="3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0" borderId="1" xfId="0" applyFont="1" applyFill="1" applyBorder="1"/>
    <xf numFmtId="42" fontId="0" fillId="0" borderId="2" xfId="0" applyNumberFormat="1" applyFill="1" applyBorder="1"/>
    <xf numFmtId="0" fontId="1" fillId="0" borderId="4" xfId="0" applyFont="1" applyFill="1" applyBorder="1"/>
    <xf numFmtId="42" fontId="1" fillId="0" borderId="2" xfId="0" applyNumberFormat="1" applyFont="1" applyFill="1" applyBorder="1"/>
    <xf numFmtId="0" fontId="0" fillId="0" borderId="2" xfId="0" applyFill="1" applyBorder="1"/>
    <xf numFmtId="42" fontId="1" fillId="0" borderId="1" xfId="0" applyNumberFormat="1" applyFont="1" applyFill="1" applyBorder="1"/>
    <xf numFmtId="42" fontId="1" fillId="0" borderId="6" xfId="0" applyNumberFormat="1" applyFont="1" applyFill="1" applyBorder="1"/>
    <xf numFmtId="0" fontId="0" fillId="0" borderId="0" xfId="0" applyNumberFormat="1" applyFill="1"/>
    <xf numFmtId="0" fontId="0" fillId="0" borderId="7" xfId="0" applyFill="1" applyBorder="1" applyAlignment="1">
      <alignment horizontal="right"/>
    </xf>
    <xf numFmtId="49" fontId="1" fillId="0" borderId="7" xfId="0" applyNumberFormat="1" applyFont="1" applyFill="1" applyBorder="1"/>
    <xf numFmtId="42" fontId="0" fillId="0" borderId="9" xfId="0" applyNumberFormat="1" applyFill="1" applyBorder="1"/>
    <xf numFmtId="42" fontId="0" fillId="0" borderId="10" xfId="0" applyNumberFormat="1" applyFill="1" applyBorder="1"/>
    <xf numFmtId="42" fontId="0" fillId="0" borderId="12" xfId="0" applyNumberFormat="1" applyFill="1" applyBorder="1"/>
    <xf numFmtId="42" fontId="0" fillId="0" borderId="13" xfId="0" applyNumberFormat="1" applyFill="1" applyBorder="1"/>
    <xf numFmtId="0" fontId="0" fillId="0" borderId="3" xfId="0" applyNumberFormat="1" applyFill="1" applyBorder="1" applyAlignment="1">
      <alignment horizontal="right"/>
    </xf>
    <xf numFmtId="49" fontId="0" fillId="0" borderId="8" xfId="0" applyNumberFormat="1" applyFill="1" applyBorder="1"/>
    <xf numFmtId="49" fontId="1" fillId="0" borderId="11" xfId="0" applyNumberFormat="1" applyFont="1" applyFill="1" applyBorder="1"/>
    <xf numFmtId="49" fontId="1" fillId="0" borderId="3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0" fontId="1" fillId="0" borderId="0" xfId="0" applyNumberFormat="1" applyFont="1" applyAlignment="1">
      <alignment horizontal="center"/>
    </xf>
    <xf numFmtId="166" fontId="3" fillId="0" borderId="6" xfId="0" applyNumberFormat="1" applyFont="1" applyBorder="1"/>
    <xf numFmtId="0" fontId="0" fillId="0" borderId="9" xfId="0" applyFill="1" applyBorder="1"/>
    <xf numFmtId="42" fontId="0" fillId="0" borderId="5" xfId="0" applyNumberFormat="1" applyFill="1" applyBorder="1"/>
    <xf numFmtId="43" fontId="0" fillId="0" borderId="5" xfId="1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42" fontId="1" fillId="2" borderId="6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vertical="center"/>
    </xf>
    <xf numFmtId="0" fontId="7" fillId="0" borderId="0" xfId="0" applyNumberFormat="1" applyFont="1"/>
    <xf numFmtId="0" fontId="7" fillId="2" borderId="2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42" fontId="7" fillId="2" borderId="2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2" fontId="7" fillId="2" borderId="2" xfId="0" applyNumberFormat="1" applyFont="1" applyFill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" fontId="7" fillId="2" borderId="2" xfId="0" applyNumberFormat="1" applyFont="1" applyFill="1" applyBorder="1" applyAlignment="1">
      <alignment horizontal="right" vertical="center"/>
    </xf>
    <xf numFmtId="43" fontId="7" fillId="2" borderId="2" xfId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vertical="center" wrapText="1"/>
    </xf>
    <xf numFmtId="0" fontId="7" fillId="0" borderId="5" xfId="0" applyNumberFormat="1" applyFont="1" applyBorder="1"/>
    <xf numFmtId="49" fontId="7" fillId="2" borderId="9" xfId="0" applyNumberFormat="1" applyFont="1" applyFill="1" applyBorder="1" applyAlignment="1">
      <alignment vertical="center"/>
    </xf>
    <xf numFmtId="4" fontId="7" fillId="2" borderId="9" xfId="0" applyNumberFormat="1" applyFont="1" applyFill="1" applyBorder="1" applyAlignment="1">
      <alignment horizontal="right" vertical="center"/>
    </xf>
    <xf numFmtId="43" fontId="7" fillId="2" borderId="9" xfId="1" applyFont="1" applyFill="1" applyBorder="1" applyAlignment="1">
      <alignment horizontal="right" vertical="center"/>
    </xf>
    <xf numFmtId="49" fontId="7" fillId="2" borderId="5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horizontal="right" vertical="center"/>
    </xf>
    <xf numFmtId="43" fontId="7" fillId="2" borderId="5" xfId="1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vertical="center" wrapText="1"/>
    </xf>
    <xf numFmtId="42" fontId="7" fillId="2" borderId="2" xfId="0" applyNumberFormat="1" applyFont="1" applyFill="1" applyBorder="1"/>
    <xf numFmtId="0" fontId="1" fillId="0" borderId="0" xfId="0" applyNumberFormat="1" applyFont="1" applyAlignment="1">
      <alignment horizontal="center"/>
    </xf>
    <xf numFmtId="168" fontId="1" fillId="2" borderId="14" xfId="0" applyNumberFormat="1" applyFont="1" applyFill="1" applyBorder="1" applyAlignment="1">
      <alignment horizontal="center" vertical="center" wrapText="1"/>
    </xf>
    <xf numFmtId="168" fontId="1" fillId="2" borderId="15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167" fontId="1" fillId="2" borderId="14" xfId="0" applyNumberFormat="1" applyFont="1" applyFill="1" applyBorder="1" applyAlignment="1">
      <alignment horizontal="center" vertical="center" wrapText="1"/>
    </xf>
    <xf numFmtId="167" fontId="1" fillId="2" borderId="15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CE4D6"/>
      <rgbColor rgb="FFAAAAAA"/>
      <rgbColor rgb="FFFFFFFF"/>
      <rgbColor rgb="FFE5E5E5"/>
      <rgbColor rgb="FF008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2"/>
  <sheetViews>
    <sheetView showGridLines="0" workbookViewId="0">
      <selection activeCell="B24" sqref="B24"/>
    </sheetView>
  </sheetViews>
  <sheetFormatPr baseColWidth="10" defaultColWidth="11" defaultRowHeight="16" customHeight="1" x14ac:dyDescent="0.2"/>
  <cols>
    <col min="1" max="1" width="10.83203125" style="1" bestFit="1" customWidth="1"/>
    <col min="2" max="2" width="58.6640625" style="1" customWidth="1"/>
    <col min="3" max="4" width="12.6640625" style="1" bestFit="1" customWidth="1"/>
    <col min="5" max="16384" width="11" style="1"/>
  </cols>
  <sheetData>
    <row r="1" spans="1:4" ht="16" customHeight="1" x14ac:dyDescent="0.2">
      <c r="B1" s="93" t="s">
        <v>57</v>
      </c>
      <c r="C1" s="93"/>
      <c r="D1" s="93"/>
    </row>
    <row r="3" spans="1:4" ht="34" x14ac:dyDescent="0.2">
      <c r="A3" s="57" t="s">
        <v>53</v>
      </c>
      <c r="B3" s="58" t="s">
        <v>38</v>
      </c>
      <c r="C3" s="59" t="s">
        <v>56</v>
      </c>
      <c r="D3" s="60" t="s">
        <v>39</v>
      </c>
    </row>
    <row r="4" spans="1:4" ht="15.25" customHeight="1" x14ac:dyDescent="0.2">
      <c r="B4" s="2" t="s">
        <v>40</v>
      </c>
      <c r="C4" s="7"/>
      <c r="D4" s="8"/>
    </row>
    <row r="5" spans="1:4" ht="15.25" customHeight="1" x14ac:dyDescent="0.2">
      <c r="B5" s="2" t="s">
        <v>41</v>
      </c>
      <c r="C5" s="7">
        <v>34000</v>
      </c>
      <c r="D5" s="13">
        <v>35000</v>
      </c>
    </row>
    <row r="6" spans="1:4" ht="15.25" customHeight="1" x14ac:dyDescent="0.2">
      <c r="B6" s="2" t="s">
        <v>42</v>
      </c>
      <c r="C6" s="7">
        <v>5000</v>
      </c>
      <c r="D6" s="13">
        <v>5000</v>
      </c>
    </row>
    <row r="7" spans="1:4" ht="15.25" customHeight="1" x14ac:dyDescent="0.2">
      <c r="B7" s="2" t="s">
        <v>43</v>
      </c>
      <c r="C7" s="7">
        <v>500</v>
      </c>
      <c r="D7" s="13">
        <v>500</v>
      </c>
    </row>
    <row r="8" spans="1:4" ht="15.25" customHeight="1" x14ac:dyDescent="0.2">
      <c r="B8" s="2" t="s">
        <v>44</v>
      </c>
      <c r="C8" s="7">
        <v>1000</v>
      </c>
      <c r="D8" s="13">
        <v>1000</v>
      </c>
    </row>
    <row r="9" spans="1:4" ht="15.25" customHeight="1" x14ac:dyDescent="0.2">
      <c r="B9" s="2" t="s">
        <v>45</v>
      </c>
      <c r="C9" s="7">
        <v>40000</v>
      </c>
      <c r="D9" s="13">
        <v>30000</v>
      </c>
    </row>
    <row r="10" spans="1:4" ht="15.25" customHeight="1" x14ac:dyDescent="0.2">
      <c r="B10" s="4" t="s">
        <v>36</v>
      </c>
      <c r="C10" s="9">
        <f>SUM(C4:C9)</f>
        <v>80500</v>
      </c>
      <c r="D10" s="12">
        <f>SUM(D5:D9)</f>
        <v>71500</v>
      </c>
    </row>
    <row r="11" spans="1:4" ht="15.25" customHeight="1" x14ac:dyDescent="0.2">
      <c r="B11" s="3"/>
      <c r="C11" s="7"/>
      <c r="D11" s="8"/>
    </row>
    <row r="12" spans="1:4" ht="15.25" customHeight="1" x14ac:dyDescent="0.2">
      <c r="B12" s="5" t="s">
        <v>46</v>
      </c>
      <c r="C12" s="7"/>
      <c r="D12" s="8"/>
    </row>
    <row r="13" spans="1:4" ht="15.25" customHeight="1" x14ac:dyDescent="0.2">
      <c r="B13" s="2" t="s">
        <v>47</v>
      </c>
      <c r="C13" s="10">
        <v>50000</v>
      </c>
      <c r="D13" s="8">
        <v>25000</v>
      </c>
    </row>
    <row r="14" spans="1:4" ht="15.25" customHeight="1" x14ac:dyDescent="0.2">
      <c r="B14" s="3"/>
      <c r="C14" s="7"/>
      <c r="D14" s="8"/>
    </row>
    <row r="15" spans="1:4" ht="15.25" customHeight="1" x14ac:dyDescent="0.2">
      <c r="B15" s="4" t="s">
        <v>36</v>
      </c>
      <c r="C15" s="9">
        <f>SUM(C13:C14)</f>
        <v>50000</v>
      </c>
      <c r="D15" s="9">
        <f>SUM(D13:D14)</f>
        <v>25000</v>
      </c>
    </row>
    <row r="16" spans="1:4" ht="15.25" customHeight="1" x14ac:dyDescent="0.2">
      <c r="B16" s="5"/>
      <c r="C16" s="9"/>
      <c r="D16" s="11"/>
    </row>
    <row r="17" spans="2:4" ht="15.25" customHeight="1" x14ac:dyDescent="0.2">
      <c r="B17" s="6" t="s">
        <v>54</v>
      </c>
      <c r="C17" s="14">
        <v>0</v>
      </c>
      <c r="D17" s="14">
        <v>56500</v>
      </c>
    </row>
    <row r="18" spans="2:4" ht="15.25" customHeight="1" x14ac:dyDescent="0.2">
      <c r="B18" s="6" t="s">
        <v>55</v>
      </c>
      <c r="C18" s="14">
        <v>0</v>
      </c>
      <c r="D18" s="14">
        <f>37900.93-D13</f>
        <v>12900.93</v>
      </c>
    </row>
    <row r="19" spans="2:4" ht="15.25" customHeight="1" x14ac:dyDescent="0.2">
      <c r="B19" s="4" t="s">
        <v>36</v>
      </c>
      <c r="C19" s="9">
        <f>SUM(C17:C18)</f>
        <v>0</v>
      </c>
      <c r="D19" s="9">
        <f>SUM(D17:D18)</f>
        <v>69400.929999999993</v>
      </c>
    </row>
    <row r="20" spans="2:4" ht="15.25" customHeight="1" x14ac:dyDescent="0.2">
      <c r="B20" s="3"/>
      <c r="C20" s="7"/>
      <c r="D20" s="8"/>
    </row>
    <row r="21" spans="2:4" ht="15.25" customHeight="1" thickBot="1" x14ac:dyDescent="0.25">
      <c r="B21" s="5" t="s">
        <v>48</v>
      </c>
      <c r="C21" s="62">
        <f>C10+C15+C19</f>
        <v>130500</v>
      </c>
      <c r="D21" s="62">
        <f>D10+D15+D19</f>
        <v>165900.93</v>
      </c>
    </row>
    <row r="22" spans="2:4" ht="16" customHeight="1" thickTop="1" x14ac:dyDescent="0.2">
      <c r="D22" s="15">
        <f>165900.93-D21</f>
        <v>0</v>
      </c>
    </row>
  </sheetData>
  <mergeCells count="1">
    <mergeCell ref="B1:D1"/>
  </mergeCells>
  <printOptions horizontalCentered="1"/>
  <pageMargins left="0.19685039370078741" right="0.19685039370078741" top="0.39370078740157483" bottom="0.39370078740157483" header="0.19685039370078741" footer="0.19685039370078741"/>
  <pageSetup fitToHeight="0"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showGridLines="0" topLeftCell="A16" zoomScaleNormal="100" workbookViewId="0">
      <selection activeCell="B35" sqref="B35"/>
    </sheetView>
  </sheetViews>
  <sheetFormatPr baseColWidth="10" defaultColWidth="11" defaultRowHeight="16" x14ac:dyDescent="0.2"/>
  <cols>
    <col min="1" max="1" width="10.83203125" style="47" bestFit="1" customWidth="1"/>
    <col min="2" max="2" width="58.6640625" style="47" customWidth="1"/>
    <col min="3" max="4" width="12.6640625" style="47" bestFit="1" customWidth="1"/>
    <col min="5" max="5" width="14" style="19" customWidth="1"/>
    <col min="6" max="6" width="19.5" style="19" customWidth="1"/>
    <col min="7" max="7" width="17.5" style="19" customWidth="1"/>
    <col min="8" max="8" width="18.33203125" style="19" customWidth="1"/>
    <col min="9" max="9" width="12" style="19" customWidth="1"/>
    <col min="10" max="10" width="19.5" style="19" customWidth="1"/>
    <col min="11" max="15" width="11" style="19" customWidth="1"/>
    <col min="16" max="16384" width="11" style="19"/>
  </cols>
  <sheetData>
    <row r="1" spans="1:14" x14ac:dyDescent="0.2">
      <c r="B1" s="93" t="s">
        <v>58</v>
      </c>
      <c r="C1" s="93"/>
      <c r="D1" s="93"/>
    </row>
    <row r="2" spans="1:14" x14ac:dyDescent="0.2">
      <c r="B2" s="61"/>
      <c r="C2" s="61"/>
      <c r="D2" s="61"/>
    </row>
    <row r="3" spans="1:14" x14ac:dyDescent="0.2">
      <c r="A3" s="16" t="s">
        <v>53</v>
      </c>
      <c r="B3" s="16" t="s">
        <v>0</v>
      </c>
      <c r="C3" s="16" t="s">
        <v>1</v>
      </c>
      <c r="D3" s="16" t="s">
        <v>2</v>
      </c>
      <c r="E3" s="17"/>
      <c r="F3" s="17"/>
      <c r="G3" s="17"/>
      <c r="H3" s="17"/>
      <c r="I3" s="17"/>
      <c r="J3" s="17"/>
      <c r="K3" s="18"/>
      <c r="L3" s="18"/>
      <c r="M3" s="18"/>
      <c r="N3" s="18"/>
    </row>
    <row r="4" spans="1:14" x14ac:dyDescent="0.2">
      <c r="A4" s="20"/>
      <c r="B4" s="21"/>
      <c r="C4" s="21"/>
      <c r="D4" s="21"/>
      <c r="E4" s="17"/>
      <c r="F4" s="17"/>
      <c r="G4" s="17"/>
      <c r="H4" s="17"/>
      <c r="I4" s="17"/>
      <c r="J4" s="17"/>
      <c r="K4" s="18"/>
      <c r="L4" s="18"/>
      <c r="M4" s="18"/>
      <c r="N4" s="18"/>
    </row>
    <row r="5" spans="1:14" x14ac:dyDescent="0.2">
      <c r="A5" s="20">
        <v>7976</v>
      </c>
      <c r="B5" s="22" t="s">
        <v>3</v>
      </c>
      <c r="C5" s="23">
        <v>70000</v>
      </c>
      <c r="D5" s="23">
        <v>57766.48</v>
      </c>
      <c r="E5" s="24"/>
      <c r="F5" s="25"/>
      <c r="G5" s="25"/>
      <c r="H5" s="25"/>
      <c r="I5" s="25"/>
      <c r="J5" s="25"/>
      <c r="K5" s="25"/>
      <c r="L5" s="25"/>
      <c r="M5" s="18"/>
      <c r="N5" s="18"/>
    </row>
    <row r="6" spans="1:14" x14ac:dyDescent="0.2">
      <c r="A6" s="26">
        <v>4231</v>
      </c>
      <c r="B6" s="27" t="s">
        <v>4</v>
      </c>
      <c r="C6" s="28">
        <v>5000</v>
      </c>
      <c r="D6" s="28">
        <v>11137.96</v>
      </c>
      <c r="E6" s="29"/>
      <c r="F6" s="30"/>
      <c r="G6" s="30"/>
      <c r="H6" s="30"/>
      <c r="I6" s="30"/>
      <c r="J6" s="30"/>
      <c r="K6" s="18"/>
      <c r="L6" s="18"/>
      <c r="M6" s="18"/>
      <c r="N6" s="18"/>
    </row>
    <row r="7" spans="1:14" x14ac:dyDescent="0.2">
      <c r="A7" s="26">
        <v>7200</v>
      </c>
      <c r="B7" s="27" t="s">
        <v>5</v>
      </c>
      <c r="C7" s="28">
        <v>500</v>
      </c>
      <c r="D7" s="28">
        <v>6428.22</v>
      </c>
      <c r="E7" s="29"/>
      <c r="F7" s="30"/>
      <c r="G7" s="30"/>
      <c r="H7" s="30"/>
      <c r="I7" s="30"/>
      <c r="J7" s="30"/>
      <c r="K7" s="18"/>
      <c r="L7" s="18"/>
      <c r="M7" s="18"/>
      <c r="N7" s="18"/>
    </row>
    <row r="8" spans="1:14" x14ac:dyDescent="0.2">
      <c r="A8" s="31"/>
      <c r="B8" s="27" t="s">
        <v>6</v>
      </c>
      <c r="C8" s="28">
        <v>0</v>
      </c>
      <c r="D8" s="28">
        <v>0</v>
      </c>
      <c r="E8" s="29"/>
      <c r="F8" s="30"/>
      <c r="G8" s="30"/>
      <c r="H8" s="30"/>
      <c r="I8" s="30"/>
      <c r="J8" s="30"/>
      <c r="K8" s="18"/>
      <c r="L8" s="18"/>
      <c r="M8" s="18"/>
      <c r="N8" s="18"/>
    </row>
    <row r="9" spans="1:14" x14ac:dyDescent="0.2">
      <c r="A9" s="26">
        <v>4520</v>
      </c>
      <c r="B9" s="27" t="s">
        <v>7</v>
      </c>
      <c r="C9" s="28">
        <v>3500</v>
      </c>
      <c r="D9" s="28">
        <f>8451.73-3000</f>
        <v>5451.73</v>
      </c>
      <c r="E9" s="29"/>
      <c r="F9" s="30"/>
      <c r="G9" s="30"/>
      <c r="H9" s="30"/>
      <c r="I9" s="30"/>
      <c r="J9" s="30"/>
      <c r="K9" s="18"/>
      <c r="L9" s="18"/>
      <c r="M9" s="18"/>
      <c r="N9" s="18"/>
    </row>
    <row r="10" spans="1:14" x14ac:dyDescent="0.2">
      <c r="A10" s="26">
        <v>4520</v>
      </c>
      <c r="B10" s="27" t="s">
        <v>8</v>
      </c>
      <c r="C10" s="28">
        <v>0</v>
      </c>
      <c r="D10" s="28">
        <v>0</v>
      </c>
      <c r="E10" s="29"/>
      <c r="F10" s="30"/>
      <c r="G10" s="30"/>
      <c r="H10" s="30"/>
      <c r="I10" s="30"/>
      <c r="J10" s="30"/>
      <c r="K10" s="18"/>
      <c r="L10" s="18"/>
      <c r="M10" s="18"/>
      <c r="N10" s="18"/>
    </row>
    <row r="11" spans="1:14" x14ac:dyDescent="0.2">
      <c r="A11" s="26">
        <v>4520</v>
      </c>
      <c r="B11" s="27" t="s">
        <v>9</v>
      </c>
      <c r="C11" s="28">
        <v>0</v>
      </c>
      <c r="D11" s="28">
        <v>0</v>
      </c>
      <c r="E11" s="29"/>
      <c r="F11" s="30"/>
      <c r="G11" s="30"/>
      <c r="H11" s="30"/>
      <c r="I11" s="30"/>
      <c r="J11" s="30"/>
      <c r="K11" s="18"/>
      <c r="L11" s="18"/>
      <c r="M11" s="18"/>
      <c r="N11" s="18"/>
    </row>
    <row r="12" spans="1:14" x14ac:dyDescent="0.2">
      <c r="A12" s="32"/>
      <c r="B12" s="27" t="s">
        <v>10</v>
      </c>
      <c r="C12" s="28">
        <v>0</v>
      </c>
      <c r="D12" s="28">
        <v>0</v>
      </c>
      <c r="E12" s="29"/>
      <c r="F12" s="30"/>
      <c r="G12" s="30"/>
      <c r="H12" s="30"/>
      <c r="I12" s="30"/>
      <c r="J12" s="30"/>
      <c r="K12" s="18"/>
      <c r="L12" s="18"/>
      <c r="M12" s="18"/>
      <c r="N12" s="18"/>
    </row>
    <row r="13" spans="1:14" x14ac:dyDescent="0.2">
      <c r="A13" s="33" t="s">
        <v>11</v>
      </c>
      <c r="B13" s="27" t="s">
        <v>12</v>
      </c>
      <c r="C13" s="28">
        <v>0</v>
      </c>
      <c r="D13" s="28">
        <v>0</v>
      </c>
      <c r="E13" s="29"/>
      <c r="F13" s="30"/>
      <c r="G13" s="30"/>
      <c r="H13" s="30"/>
      <c r="I13" s="30"/>
      <c r="J13" s="30"/>
      <c r="K13" s="18"/>
      <c r="L13" s="18"/>
      <c r="M13" s="18"/>
      <c r="N13" s="25"/>
    </row>
    <row r="14" spans="1:14" x14ac:dyDescent="0.2">
      <c r="A14" s="26">
        <v>4511</v>
      </c>
      <c r="B14" s="27" t="s">
        <v>13</v>
      </c>
      <c r="C14" s="28">
        <v>400</v>
      </c>
      <c r="D14" s="28">
        <v>327.64</v>
      </c>
      <c r="E14" s="29"/>
      <c r="F14" s="30"/>
      <c r="G14" s="30"/>
      <c r="H14" s="30"/>
      <c r="I14" s="30"/>
      <c r="J14" s="30"/>
      <c r="K14" s="18"/>
      <c r="L14" s="18"/>
      <c r="M14" s="18"/>
      <c r="N14" s="18"/>
    </row>
    <row r="15" spans="1:14" x14ac:dyDescent="0.2">
      <c r="A15" s="26">
        <v>4232</v>
      </c>
      <c r="B15" s="27" t="s">
        <v>14</v>
      </c>
      <c r="C15" s="28">
        <v>0</v>
      </c>
      <c r="D15" s="28">
        <v>861.72</v>
      </c>
      <c r="E15" s="29"/>
      <c r="F15" s="30"/>
      <c r="G15" s="30"/>
      <c r="H15" s="30"/>
      <c r="I15" s="30"/>
      <c r="J15" s="30"/>
      <c r="K15" s="18"/>
      <c r="L15" s="18"/>
      <c r="M15" s="18"/>
      <c r="N15" s="18"/>
    </row>
    <row r="16" spans="1:14" ht="34" x14ac:dyDescent="0.2">
      <c r="A16" s="32"/>
      <c r="B16" s="34" t="s">
        <v>51</v>
      </c>
      <c r="C16" s="28">
        <v>0</v>
      </c>
      <c r="D16" s="28">
        <v>0</v>
      </c>
      <c r="E16" s="29"/>
      <c r="F16" s="30"/>
      <c r="G16" s="30"/>
      <c r="H16" s="30"/>
      <c r="I16" s="30"/>
      <c r="J16" s="30"/>
      <c r="K16" s="18"/>
      <c r="L16" s="18"/>
      <c r="M16" s="18"/>
      <c r="N16" s="18"/>
    </row>
    <row r="17" spans="1:14" x14ac:dyDescent="0.2">
      <c r="A17" s="32"/>
      <c r="B17" s="27" t="s">
        <v>15</v>
      </c>
      <c r="C17" s="28">
        <v>0</v>
      </c>
      <c r="D17" s="35">
        <v>0</v>
      </c>
      <c r="E17" s="29"/>
      <c r="F17" s="30"/>
      <c r="G17" s="30"/>
      <c r="H17" s="30"/>
      <c r="I17" s="30"/>
      <c r="J17" s="30"/>
      <c r="K17" s="18"/>
      <c r="L17" s="18"/>
      <c r="M17" s="18"/>
      <c r="N17" s="18"/>
    </row>
    <row r="18" spans="1:14" x14ac:dyDescent="0.2">
      <c r="A18" s="32"/>
      <c r="B18" s="36" t="s">
        <v>36</v>
      </c>
      <c r="C18" s="35">
        <f>SUM(C5:C17)</f>
        <v>79400</v>
      </c>
      <c r="D18" s="35">
        <f>SUM(D5:D17)</f>
        <v>81973.75</v>
      </c>
      <c r="E18" s="29"/>
      <c r="F18" s="30"/>
      <c r="G18" s="30"/>
      <c r="H18" s="30"/>
      <c r="I18" s="30"/>
      <c r="J18" s="30"/>
      <c r="K18" s="18"/>
      <c r="L18" s="18"/>
      <c r="M18" s="18"/>
      <c r="N18" s="18"/>
    </row>
    <row r="19" spans="1:14" x14ac:dyDescent="0.2">
      <c r="A19" s="32"/>
      <c r="B19" s="37"/>
      <c r="C19" s="23"/>
      <c r="D19" s="23"/>
      <c r="E19" s="29"/>
      <c r="F19" s="30"/>
      <c r="G19" s="30"/>
      <c r="H19" s="30"/>
      <c r="I19" s="30"/>
      <c r="J19" s="30"/>
      <c r="K19" s="18"/>
      <c r="L19" s="18"/>
      <c r="M19" s="18"/>
      <c r="N19" s="18"/>
    </row>
    <row r="20" spans="1:14" x14ac:dyDescent="0.2">
      <c r="A20" s="38"/>
      <c r="B20" s="16" t="s">
        <v>16</v>
      </c>
      <c r="C20" s="16" t="s">
        <v>17</v>
      </c>
      <c r="D20" s="16" t="s">
        <v>18</v>
      </c>
      <c r="E20" s="17"/>
      <c r="F20" s="17"/>
      <c r="G20" s="17"/>
      <c r="H20" s="17"/>
      <c r="I20" s="17"/>
      <c r="J20" s="17"/>
      <c r="K20" s="18"/>
      <c r="L20" s="18"/>
      <c r="M20" s="18"/>
      <c r="N20" s="18"/>
    </row>
    <row r="21" spans="1:14" x14ac:dyDescent="0.2">
      <c r="A21" s="48"/>
      <c r="B21" s="49"/>
      <c r="C21" s="49"/>
      <c r="D21" s="49"/>
      <c r="E21" s="17"/>
      <c r="F21" s="17"/>
      <c r="G21" s="17"/>
      <c r="H21" s="17"/>
      <c r="I21" s="17"/>
      <c r="J21" s="17"/>
      <c r="K21" s="18"/>
      <c r="L21" s="18"/>
      <c r="M21" s="18"/>
      <c r="N21" s="18"/>
    </row>
    <row r="22" spans="1:14" x14ac:dyDescent="0.2">
      <c r="A22" s="39"/>
      <c r="B22" s="21" t="s">
        <v>19</v>
      </c>
      <c r="C22" s="40"/>
      <c r="D22" s="40"/>
      <c r="E22" s="17"/>
      <c r="F22" s="17"/>
      <c r="G22" s="17"/>
      <c r="H22" s="17"/>
      <c r="I22" s="17"/>
      <c r="J22" s="17"/>
      <c r="K22" s="18"/>
      <c r="L22" s="18"/>
      <c r="M22" s="18"/>
      <c r="N22" s="18"/>
    </row>
    <row r="23" spans="1:14" x14ac:dyDescent="0.2">
      <c r="A23" s="26">
        <v>7975</v>
      </c>
      <c r="B23" s="27" t="s">
        <v>20</v>
      </c>
      <c r="C23" s="41">
        <v>70000</v>
      </c>
      <c r="D23" s="41">
        <v>59948.77</v>
      </c>
      <c r="E23" s="42"/>
      <c r="F23" s="17"/>
      <c r="G23" s="17"/>
      <c r="H23" s="17"/>
      <c r="I23" s="17"/>
      <c r="J23" s="17"/>
      <c r="K23" s="18"/>
      <c r="L23" s="18"/>
      <c r="M23" s="18"/>
      <c r="N23" s="18"/>
    </row>
    <row r="24" spans="1:14" x14ac:dyDescent="0.2">
      <c r="A24" s="26">
        <v>7480</v>
      </c>
      <c r="B24" s="27" t="s">
        <v>21</v>
      </c>
      <c r="C24" s="41">
        <v>6000</v>
      </c>
      <c r="D24" s="41">
        <v>4489</v>
      </c>
      <c r="E24" s="24"/>
      <c r="F24" s="25"/>
      <c r="G24" s="25"/>
      <c r="H24" s="25"/>
      <c r="I24" s="25"/>
      <c r="J24" s="25"/>
      <c r="K24" s="25"/>
      <c r="L24" s="25"/>
      <c r="M24" s="18"/>
      <c r="N24" s="18"/>
    </row>
    <row r="25" spans="1:14" x14ac:dyDescent="0.2">
      <c r="A25" s="26">
        <v>4240</v>
      </c>
      <c r="B25" s="27" t="s">
        <v>22</v>
      </c>
      <c r="C25" s="41">
        <v>1000</v>
      </c>
      <c r="D25" s="41">
        <v>5597.96</v>
      </c>
      <c r="E25" s="24"/>
      <c r="F25" s="25"/>
      <c r="G25" s="25"/>
      <c r="H25" s="25"/>
      <c r="I25" s="25"/>
      <c r="J25" s="25"/>
      <c r="K25" s="25"/>
      <c r="L25" s="25"/>
      <c r="M25" s="18"/>
      <c r="N25" s="18"/>
    </row>
    <row r="26" spans="1:14" x14ac:dyDescent="0.2">
      <c r="A26" s="26">
        <v>4730</v>
      </c>
      <c r="B26" s="27" t="s">
        <v>23</v>
      </c>
      <c r="C26" s="43">
        <v>0</v>
      </c>
      <c r="D26" s="41">
        <v>10.56</v>
      </c>
      <c r="E26" s="24"/>
      <c r="F26" s="25"/>
      <c r="G26" s="25"/>
      <c r="H26" s="25"/>
      <c r="I26" s="25"/>
      <c r="J26" s="25"/>
      <c r="K26" s="25"/>
      <c r="L26" s="25"/>
      <c r="M26" s="18"/>
      <c r="N26" s="18"/>
    </row>
    <row r="27" spans="1:14" x14ac:dyDescent="0.2">
      <c r="A27" s="26">
        <v>4980</v>
      </c>
      <c r="B27" s="27" t="s">
        <v>24</v>
      </c>
      <c r="C27" s="43">
        <v>0</v>
      </c>
      <c r="D27" s="41">
        <v>206.53</v>
      </c>
      <c r="E27" s="24"/>
      <c r="F27" s="25"/>
      <c r="G27" s="25"/>
      <c r="H27" s="25"/>
      <c r="I27" s="25"/>
      <c r="J27" s="25"/>
      <c r="K27" s="25"/>
      <c r="L27" s="25"/>
      <c r="M27" s="18"/>
      <c r="N27" s="18"/>
    </row>
    <row r="28" spans="1:14" x14ac:dyDescent="0.2">
      <c r="A28" s="32"/>
      <c r="B28" s="27" t="s">
        <v>25</v>
      </c>
      <c r="C28" s="41">
        <v>0</v>
      </c>
      <c r="D28" s="41">
        <v>0</v>
      </c>
      <c r="E28" s="24"/>
      <c r="F28" s="25"/>
      <c r="G28" s="25"/>
      <c r="H28" s="25"/>
      <c r="I28" s="25"/>
      <c r="J28" s="25"/>
      <c r="K28" s="25"/>
      <c r="L28" s="25"/>
      <c r="M28" s="18"/>
      <c r="N28" s="18"/>
    </row>
    <row r="29" spans="1:14" x14ac:dyDescent="0.2">
      <c r="A29" s="33" t="s">
        <v>26</v>
      </c>
      <c r="B29" s="27" t="s">
        <v>27</v>
      </c>
      <c r="C29" s="41">
        <v>500</v>
      </c>
      <c r="D29" s="41">
        <f>2061.78+724.15</f>
        <v>2785.9300000000003</v>
      </c>
      <c r="E29" s="24"/>
      <c r="F29" s="25"/>
      <c r="G29" s="25"/>
      <c r="H29" s="25"/>
      <c r="I29" s="25"/>
      <c r="J29" s="25"/>
      <c r="K29" s="25"/>
      <c r="L29" s="25"/>
      <c r="M29" s="18"/>
      <c r="N29" s="18"/>
    </row>
    <row r="30" spans="1:14" x14ac:dyDescent="0.2">
      <c r="A30" s="26">
        <v>7050</v>
      </c>
      <c r="B30" s="27" t="s">
        <v>28</v>
      </c>
      <c r="C30" s="41"/>
      <c r="D30" s="41">
        <v>945.92</v>
      </c>
      <c r="E30" s="24"/>
      <c r="F30" s="25"/>
      <c r="G30" s="25"/>
      <c r="H30" s="25"/>
      <c r="I30" s="25"/>
      <c r="J30" s="25"/>
      <c r="K30" s="25"/>
      <c r="L30" s="25"/>
      <c r="M30" s="18"/>
      <c r="N30" s="18"/>
    </row>
    <row r="31" spans="1:14" x14ac:dyDescent="0.2">
      <c r="A31" s="26">
        <v>4520</v>
      </c>
      <c r="B31" s="27" t="s">
        <v>29</v>
      </c>
      <c r="C31" s="41">
        <v>3000</v>
      </c>
      <c r="D31" s="41">
        <v>3000</v>
      </c>
      <c r="E31" s="24"/>
      <c r="F31" s="25"/>
      <c r="G31" s="25"/>
      <c r="H31" s="25"/>
      <c r="I31" s="25"/>
      <c r="J31" s="25"/>
      <c r="K31" s="25"/>
      <c r="L31" s="25"/>
      <c r="M31" s="18"/>
      <c r="N31" s="18"/>
    </row>
    <row r="32" spans="1:14" x14ac:dyDescent="0.2">
      <c r="A32" s="54"/>
      <c r="B32" s="55"/>
      <c r="C32" s="50"/>
      <c r="D32" s="51"/>
      <c r="E32" s="24"/>
      <c r="F32" s="25"/>
      <c r="G32" s="25"/>
      <c r="H32" s="25"/>
      <c r="I32" s="25"/>
      <c r="J32" s="25"/>
      <c r="K32" s="25"/>
      <c r="L32" s="25"/>
      <c r="M32" s="18"/>
      <c r="N32" s="18"/>
    </row>
    <row r="33" spans="1:14" x14ac:dyDescent="0.2">
      <c r="A33" s="39"/>
      <c r="B33" s="56" t="s">
        <v>30</v>
      </c>
      <c r="C33" s="52"/>
      <c r="D33" s="53"/>
      <c r="E33" s="24"/>
      <c r="F33" s="25"/>
      <c r="G33" s="25"/>
      <c r="H33" s="25"/>
      <c r="I33" s="25"/>
      <c r="J33" s="25"/>
      <c r="K33" s="25"/>
      <c r="L33" s="25"/>
      <c r="M33" s="18"/>
      <c r="N33" s="18"/>
    </row>
    <row r="34" spans="1:14" x14ac:dyDescent="0.2">
      <c r="A34" s="26">
        <v>4725</v>
      </c>
      <c r="B34" s="27" t="s">
        <v>31</v>
      </c>
      <c r="C34" s="41">
        <v>1000</v>
      </c>
      <c r="D34" s="41">
        <v>1624.41</v>
      </c>
      <c r="E34" s="24"/>
      <c r="F34" s="25"/>
      <c r="G34" s="25"/>
      <c r="H34" s="25"/>
      <c r="I34" s="25"/>
      <c r="J34" s="25"/>
      <c r="K34" s="25"/>
      <c r="L34" s="25"/>
      <c r="M34" s="18"/>
      <c r="N34" s="18"/>
    </row>
    <row r="35" spans="1:14" x14ac:dyDescent="0.2">
      <c r="A35" s="26">
        <v>4740</v>
      </c>
      <c r="B35" s="27" t="s">
        <v>32</v>
      </c>
      <c r="C35" s="41"/>
      <c r="D35" s="41">
        <v>682.15</v>
      </c>
      <c r="E35" s="24"/>
      <c r="F35" s="25"/>
      <c r="G35" s="25"/>
      <c r="H35" s="25"/>
      <c r="I35" s="25"/>
      <c r="J35" s="25"/>
      <c r="K35" s="25"/>
      <c r="L35" s="25"/>
      <c r="M35" s="18"/>
      <c r="N35" s="18"/>
    </row>
    <row r="36" spans="1:14" x14ac:dyDescent="0.2">
      <c r="A36" s="26">
        <v>4780</v>
      </c>
      <c r="B36" s="27" t="s">
        <v>33</v>
      </c>
      <c r="C36" s="41">
        <v>500</v>
      </c>
      <c r="D36" s="41"/>
      <c r="E36" s="24"/>
      <c r="F36" s="25"/>
      <c r="G36" s="25"/>
      <c r="H36" s="25"/>
      <c r="I36" s="25"/>
      <c r="J36" s="25"/>
      <c r="K36" s="25"/>
      <c r="L36" s="25"/>
      <c r="M36" s="18"/>
      <c r="N36" s="18"/>
    </row>
    <row r="37" spans="1:14" x14ac:dyDescent="0.2">
      <c r="A37" s="26">
        <v>4280</v>
      </c>
      <c r="B37" s="27" t="s">
        <v>34</v>
      </c>
      <c r="C37" s="43"/>
      <c r="D37" s="41">
        <v>2053.1799999999998</v>
      </c>
      <c r="E37" s="24"/>
      <c r="F37" s="25"/>
      <c r="G37" s="25"/>
      <c r="H37" s="25"/>
      <c r="I37" s="25"/>
      <c r="J37" s="25"/>
      <c r="K37" s="25"/>
      <c r="L37" s="25"/>
      <c r="M37" s="18"/>
      <c r="N37" s="18"/>
    </row>
    <row r="38" spans="1:14" x14ac:dyDescent="0.2">
      <c r="A38" s="26">
        <v>7060</v>
      </c>
      <c r="B38" s="27" t="s">
        <v>35</v>
      </c>
      <c r="C38" s="43"/>
      <c r="D38" s="41">
        <v>2582.77</v>
      </c>
      <c r="E38" s="24"/>
      <c r="F38" s="25"/>
      <c r="G38" s="25"/>
      <c r="H38" s="25"/>
      <c r="I38" s="25"/>
      <c r="J38" s="25"/>
      <c r="K38" s="25"/>
      <c r="L38" s="25"/>
      <c r="M38" s="18"/>
      <c r="N38" s="18"/>
    </row>
    <row r="39" spans="1:14" x14ac:dyDescent="0.2">
      <c r="A39" s="26">
        <v>7200</v>
      </c>
      <c r="B39" s="27" t="s">
        <v>52</v>
      </c>
      <c r="C39" s="43">
        <v>0</v>
      </c>
      <c r="D39" s="41">
        <v>0</v>
      </c>
      <c r="E39" s="24"/>
      <c r="F39" s="25"/>
      <c r="G39" s="25"/>
      <c r="H39" s="25"/>
      <c r="I39" s="25"/>
      <c r="J39" s="25"/>
      <c r="K39" s="25"/>
      <c r="L39" s="25"/>
      <c r="M39" s="18"/>
      <c r="N39" s="18"/>
    </row>
    <row r="40" spans="1:14" x14ac:dyDescent="0.2">
      <c r="A40" s="32"/>
      <c r="B40" s="27" t="s">
        <v>15</v>
      </c>
      <c r="C40" s="41">
        <v>1000</v>
      </c>
      <c r="D40" s="43">
        <v>0</v>
      </c>
      <c r="E40" s="24"/>
      <c r="F40" s="25"/>
      <c r="G40" s="25"/>
      <c r="H40" s="25"/>
      <c r="I40" s="25"/>
      <c r="J40" s="25"/>
      <c r="K40" s="25"/>
      <c r="L40" s="25"/>
      <c r="M40" s="18"/>
      <c r="N40" s="18"/>
    </row>
    <row r="41" spans="1:14" x14ac:dyDescent="0.2">
      <c r="A41" s="32"/>
      <c r="B41" s="44"/>
      <c r="C41" s="43"/>
      <c r="D41" s="43"/>
      <c r="E41" s="24"/>
      <c r="F41" s="25"/>
      <c r="G41" s="25"/>
      <c r="H41" s="25"/>
      <c r="I41" s="25"/>
      <c r="J41" s="25"/>
      <c r="K41" s="25"/>
      <c r="L41" s="25"/>
      <c r="M41" s="18"/>
      <c r="N41" s="18"/>
    </row>
    <row r="42" spans="1:14" x14ac:dyDescent="0.2">
      <c r="A42" s="32"/>
      <c r="B42" s="36" t="s">
        <v>36</v>
      </c>
      <c r="C42" s="43">
        <f>SUM(C23:C41)</f>
        <v>83000</v>
      </c>
      <c r="D42" s="43">
        <f>SUM(D23:D41)</f>
        <v>83927.18</v>
      </c>
      <c r="E42" s="24"/>
      <c r="F42" s="25"/>
      <c r="G42" s="25"/>
      <c r="H42" s="25"/>
      <c r="I42" s="25"/>
      <c r="J42" s="25"/>
      <c r="K42" s="25"/>
      <c r="L42" s="25"/>
      <c r="M42" s="18"/>
      <c r="N42" s="18"/>
    </row>
    <row r="43" spans="1:14" x14ac:dyDescent="0.2">
      <c r="A43" s="44"/>
      <c r="B43" s="44"/>
      <c r="C43" s="45"/>
      <c r="D43" s="45"/>
      <c r="E43" s="24"/>
      <c r="F43" s="25"/>
      <c r="G43" s="25"/>
      <c r="H43" s="25"/>
      <c r="I43" s="25"/>
      <c r="J43" s="25"/>
      <c r="K43" s="25"/>
      <c r="L43" s="25"/>
      <c r="M43" s="18"/>
      <c r="N43" s="18"/>
    </row>
    <row r="44" spans="1:14" ht="17" thickBot="1" x14ac:dyDescent="0.25">
      <c r="A44" s="44"/>
      <c r="B44" s="36" t="s">
        <v>59</v>
      </c>
      <c r="C44" s="46">
        <f>C18+C42</f>
        <v>162400</v>
      </c>
      <c r="D44" s="46">
        <f>D18+D42</f>
        <v>165900.93</v>
      </c>
      <c r="E44" s="24"/>
      <c r="F44" s="25"/>
      <c r="G44" s="25"/>
      <c r="H44" s="25"/>
      <c r="I44" s="25"/>
      <c r="J44" s="25"/>
      <c r="K44" s="25"/>
      <c r="L44" s="25"/>
      <c r="M44" s="18"/>
      <c r="N44" s="18"/>
    </row>
    <row r="45" spans="1:14" ht="17" thickTop="1" x14ac:dyDescent="0.2">
      <c r="A45" s="63"/>
      <c r="B45" s="63"/>
      <c r="C45" s="64"/>
      <c r="D45" s="65">
        <f>165900.93-D44</f>
        <v>0</v>
      </c>
      <c r="E45" s="25"/>
      <c r="F45" s="25"/>
      <c r="G45" s="25"/>
      <c r="H45" s="25"/>
      <c r="I45" s="25"/>
      <c r="J45" s="25"/>
      <c r="K45" s="25"/>
      <c r="L45" s="25"/>
      <c r="M45" s="18"/>
      <c r="N45" s="18"/>
    </row>
  </sheetData>
  <mergeCells count="1">
    <mergeCell ref="B1:D1"/>
  </mergeCells>
  <printOptions horizontalCentered="1"/>
  <pageMargins left="0.19685039370078741" right="0.19685039370078741" top="0.39370078740157483" bottom="0.39370078740157483" header="0.19685039370078741" footer="0.19685039370078741"/>
  <pageSetup fitToHeight="0" orientation="portrait" r:id="rId1"/>
  <headerFooter>
    <oddFooter>&amp;C&amp;"Helvetica Neue,Standaard"&amp;K000000&amp;P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showGridLines="0" tabSelected="1" workbookViewId="0">
      <selection activeCell="B44" sqref="B44"/>
    </sheetView>
  </sheetViews>
  <sheetFormatPr baseColWidth="10" defaultColWidth="8.83203125" defaultRowHeight="16" customHeight="1" x14ac:dyDescent="0.2"/>
  <cols>
    <col min="1" max="1" width="8.83203125" style="71"/>
    <col min="2" max="2" width="49.5" style="71" customWidth="1"/>
    <col min="3" max="3" width="21.6640625" style="71" customWidth="1"/>
    <col min="4" max="4" width="23.5" style="71" customWidth="1"/>
    <col min="5" max="5" width="8.83203125" style="71" customWidth="1"/>
    <col min="6" max="16384" width="8.83203125" style="71"/>
  </cols>
  <sheetData>
    <row r="1" spans="1:4" ht="13.75" customHeight="1" x14ac:dyDescent="0.2">
      <c r="B1" s="96" t="s">
        <v>54</v>
      </c>
      <c r="C1" s="97"/>
      <c r="D1" s="97"/>
    </row>
    <row r="2" spans="1:4" ht="15.25" customHeight="1" x14ac:dyDescent="0.2">
      <c r="B2" s="96" t="s">
        <v>60</v>
      </c>
      <c r="C2" s="98"/>
      <c r="D2" s="98"/>
    </row>
    <row r="3" spans="1:4" ht="15.25" customHeight="1" x14ac:dyDescent="0.2">
      <c r="B3" s="82"/>
      <c r="C3" s="72"/>
      <c r="D3" s="72"/>
    </row>
    <row r="4" spans="1:4" ht="15.25" customHeight="1" x14ac:dyDescent="0.2">
      <c r="B4" s="83" t="str">
        <f>_xlfn.CONCAT("Balans per ",TEXT(C6,"dd mmmm jjjj"))</f>
        <v>Balans per 31 december 2023</v>
      </c>
      <c r="C4" s="73"/>
      <c r="D4" s="74"/>
    </row>
    <row r="5" spans="1:4" ht="15.25" customHeight="1" x14ac:dyDescent="0.2">
      <c r="B5" s="83"/>
      <c r="C5" s="73"/>
      <c r="D5" s="74"/>
    </row>
    <row r="6" spans="1:4" ht="15.25" customHeight="1" x14ac:dyDescent="0.2">
      <c r="B6" s="82"/>
      <c r="C6" s="99">
        <v>45291</v>
      </c>
      <c r="D6" s="100"/>
    </row>
    <row r="7" spans="1:4" ht="15.25" customHeight="1" x14ac:dyDescent="0.2">
      <c r="B7" s="82" t="s">
        <v>62</v>
      </c>
      <c r="C7" s="75" t="s">
        <v>61</v>
      </c>
      <c r="D7" s="75" t="s">
        <v>61</v>
      </c>
    </row>
    <row r="8" spans="1:4" ht="15.25" customHeight="1" x14ac:dyDescent="0.2">
      <c r="B8" s="66"/>
      <c r="C8" s="76"/>
      <c r="D8" s="76"/>
    </row>
    <row r="9" spans="1:4" ht="15.25" customHeight="1" x14ac:dyDescent="0.2">
      <c r="B9" s="67" t="s">
        <v>63</v>
      </c>
      <c r="C9" s="76"/>
      <c r="D9" s="76"/>
    </row>
    <row r="10" spans="1:4" ht="15.25" customHeight="1" x14ac:dyDescent="0.2">
      <c r="B10" s="77" t="s">
        <v>64</v>
      </c>
      <c r="C10" s="76"/>
      <c r="D10" s="76"/>
    </row>
    <row r="11" spans="1:4" ht="15.25" customHeight="1" x14ac:dyDescent="0.2">
      <c r="A11" s="71">
        <v>1420</v>
      </c>
      <c r="B11" s="77" t="s">
        <v>65</v>
      </c>
      <c r="C11" s="78">
        <v>0</v>
      </c>
      <c r="D11" s="76"/>
    </row>
    <row r="12" spans="1:4" ht="15.25" customHeight="1" x14ac:dyDescent="0.2">
      <c r="A12" s="71">
        <v>1430</v>
      </c>
      <c r="B12" s="77" t="s">
        <v>66</v>
      </c>
      <c r="C12" s="78">
        <v>265.10000000000002</v>
      </c>
      <c r="D12" s="76"/>
    </row>
    <row r="13" spans="1:4" ht="15.25" customHeight="1" x14ac:dyDescent="0.2">
      <c r="B13" s="77"/>
      <c r="C13" s="78"/>
      <c r="D13" s="76">
        <f>SUM(C11:C12)</f>
        <v>265.10000000000002</v>
      </c>
    </row>
    <row r="14" spans="1:4" ht="15.25" customHeight="1" x14ac:dyDescent="0.2">
      <c r="B14" s="77" t="s">
        <v>67</v>
      </c>
      <c r="C14" s="76"/>
      <c r="D14" s="76"/>
    </row>
    <row r="15" spans="1:4" ht="15.25" customHeight="1" x14ac:dyDescent="0.2">
      <c r="A15" s="71">
        <v>1100</v>
      </c>
      <c r="B15" s="77" t="s">
        <v>68</v>
      </c>
      <c r="C15" s="76"/>
      <c r="D15" s="78">
        <v>25776.26</v>
      </c>
    </row>
    <row r="16" spans="1:4" ht="15.25" customHeight="1" x14ac:dyDescent="0.2">
      <c r="B16" s="77"/>
      <c r="C16" s="76"/>
      <c r="D16" s="78"/>
    </row>
    <row r="17" spans="1:4" ht="15.25" customHeight="1" thickBot="1" x14ac:dyDescent="0.25">
      <c r="B17" s="68" t="s">
        <v>69</v>
      </c>
      <c r="C17" s="76"/>
      <c r="D17" s="69">
        <f>SUM(D10:D16)</f>
        <v>26041.359999999997</v>
      </c>
    </row>
    <row r="18" spans="1:4" ht="15.25" customHeight="1" thickTop="1" x14ac:dyDescent="0.2">
      <c r="B18" s="77"/>
      <c r="C18" s="76"/>
      <c r="D18" s="79"/>
    </row>
    <row r="19" spans="1:4" ht="15.25" customHeight="1" x14ac:dyDescent="0.2">
      <c r="B19" s="68" t="s">
        <v>70</v>
      </c>
      <c r="C19" s="76"/>
      <c r="D19" s="76"/>
    </row>
    <row r="20" spans="1:4" ht="15.25" customHeight="1" x14ac:dyDescent="0.2">
      <c r="B20" s="68"/>
      <c r="C20" s="76"/>
      <c r="D20" s="76"/>
    </row>
    <row r="21" spans="1:4" ht="15.25" customHeight="1" x14ac:dyDescent="0.2">
      <c r="B21" s="68" t="s">
        <v>71</v>
      </c>
      <c r="C21" s="76"/>
      <c r="D21" s="76"/>
    </row>
    <row r="22" spans="1:4" ht="15.25" customHeight="1" x14ac:dyDescent="0.2">
      <c r="A22" s="71">
        <v>550</v>
      </c>
      <c r="B22" s="77" t="s">
        <v>49</v>
      </c>
      <c r="C22" s="78">
        <f>60112.78+D51</f>
        <v>28441.360000000001</v>
      </c>
      <c r="D22" s="78"/>
    </row>
    <row r="23" spans="1:4" ht="15.25" customHeight="1" x14ac:dyDescent="0.2">
      <c r="B23" s="77"/>
      <c r="C23" s="76"/>
      <c r="D23" s="78">
        <f>SUM(C22:C23)</f>
        <v>28441.360000000001</v>
      </c>
    </row>
    <row r="24" spans="1:4" ht="15.25" customHeight="1" x14ac:dyDescent="0.2">
      <c r="B24" s="77"/>
      <c r="C24" s="76"/>
      <c r="D24" s="78"/>
    </row>
    <row r="25" spans="1:4" ht="15.25" customHeight="1" x14ac:dyDescent="0.2">
      <c r="B25" s="68" t="s">
        <v>72</v>
      </c>
      <c r="C25" s="76"/>
      <c r="D25" s="78"/>
    </row>
    <row r="26" spans="1:4" ht="15.25" customHeight="1" x14ac:dyDescent="0.2">
      <c r="B26" s="77" t="s">
        <v>73</v>
      </c>
      <c r="C26" s="76"/>
      <c r="D26" s="76"/>
    </row>
    <row r="27" spans="1:4" ht="15.25" customHeight="1" x14ac:dyDescent="0.2">
      <c r="A27" s="71">
        <v>2500</v>
      </c>
      <c r="B27" s="77" t="s">
        <v>76</v>
      </c>
      <c r="C27" s="78">
        <v>-2400</v>
      </c>
      <c r="D27" s="76"/>
    </row>
    <row r="28" spans="1:4" ht="15.25" customHeight="1" x14ac:dyDescent="0.2">
      <c r="B28" s="77"/>
      <c r="C28" s="78"/>
      <c r="D28" s="78">
        <f>SUM(C27:C28)</f>
        <v>-2400</v>
      </c>
    </row>
    <row r="29" spans="1:4" ht="15.25" customHeight="1" x14ac:dyDescent="0.2">
      <c r="B29" s="77"/>
      <c r="C29" s="78"/>
      <c r="D29" s="78"/>
    </row>
    <row r="30" spans="1:4" ht="15.25" customHeight="1" thickBot="1" x14ac:dyDescent="0.25">
      <c r="B30" s="68" t="s">
        <v>74</v>
      </c>
      <c r="C30" s="78"/>
      <c r="D30" s="69">
        <f>SUM(D19:D29)</f>
        <v>26041.360000000001</v>
      </c>
    </row>
    <row r="31" spans="1:4" ht="15.25" customHeight="1" thickTop="1" x14ac:dyDescent="0.2">
      <c r="B31" s="77"/>
      <c r="C31" s="80"/>
      <c r="D31" s="81">
        <f>D17-D30</f>
        <v>0</v>
      </c>
    </row>
    <row r="32" spans="1:4" s="84" customFormat="1" ht="15.25" customHeight="1" x14ac:dyDescent="0.2">
      <c r="B32" s="85"/>
      <c r="C32" s="86"/>
      <c r="D32" s="87"/>
    </row>
    <row r="33" spans="1:4" s="84" customFormat="1" ht="15.25" customHeight="1" x14ac:dyDescent="0.2">
      <c r="B33" s="88"/>
      <c r="C33" s="89"/>
      <c r="D33" s="90"/>
    </row>
    <row r="34" spans="1:4" ht="15.25" customHeight="1" x14ac:dyDescent="0.2">
      <c r="B34" s="70" t="str">
        <f>_xlfn.CONCAT("Staat van baten en lasten over ",TEXT(C6,"jjjj"))</f>
        <v>Staat van baten en lasten over 2023</v>
      </c>
      <c r="C34" s="80"/>
      <c r="D34" s="81"/>
    </row>
    <row r="35" spans="1:4" ht="15.25" customHeight="1" x14ac:dyDescent="0.2">
      <c r="B35" s="77"/>
      <c r="C35" s="80"/>
      <c r="D35" s="80"/>
    </row>
    <row r="36" spans="1:4" ht="15.25" customHeight="1" x14ac:dyDescent="0.2">
      <c r="B36" s="77"/>
      <c r="C36" s="94">
        <f>C6</f>
        <v>45291</v>
      </c>
      <c r="D36" s="95"/>
    </row>
    <row r="37" spans="1:4" ht="15.25" customHeight="1" x14ac:dyDescent="0.2">
      <c r="B37" s="77"/>
      <c r="C37" s="75" t="s">
        <v>61</v>
      </c>
      <c r="D37" s="75" t="s">
        <v>61</v>
      </c>
    </row>
    <row r="38" spans="1:4" ht="15.25" customHeight="1" x14ac:dyDescent="0.2">
      <c r="B38" s="77"/>
      <c r="C38" s="78"/>
      <c r="D38" s="78"/>
    </row>
    <row r="39" spans="1:4" ht="15.25" customHeight="1" x14ac:dyDescent="0.2">
      <c r="B39" s="68" t="s">
        <v>37</v>
      </c>
      <c r="C39" s="76"/>
      <c r="D39" s="76"/>
    </row>
    <row r="40" spans="1:4" ht="15.25" customHeight="1" x14ac:dyDescent="0.2">
      <c r="A40" s="71">
        <v>8000</v>
      </c>
      <c r="B40" s="77" t="s">
        <v>75</v>
      </c>
      <c r="C40" s="78">
        <v>25000</v>
      </c>
      <c r="D40" s="76"/>
    </row>
    <row r="41" spans="1:4" ht="15.25" customHeight="1" x14ac:dyDescent="0.2">
      <c r="B41" s="77"/>
      <c r="C41" s="76"/>
      <c r="D41" s="78">
        <f>SUM(C40:C41)</f>
        <v>25000</v>
      </c>
    </row>
    <row r="42" spans="1:4" ht="15.25" customHeight="1" x14ac:dyDescent="0.2">
      <c r="B42" s="77"/>
      <c r="C42" s="76"/>
      <c r="D42" s="78"/>
    </row>
    <row r="43" spans="1:4" ht="15.25" customHeight="1" x14ac:dyDescent="0.2">
      <c r="B43" s="68" t="s">
        <v>79</v>
      </c>
      <c r="C43" s="76"/>
      <c r="D43" s="78"/>
    </row>
    <row r="44" spans="1:4" ht="30.75" customHeight="1" x14ac:dyDescent="0.2">
      <c r="B44" s="91" t="s">
        <v>80</v>
      </c>
      <c r="C44" s="92">
        <v>56500</v>
      </c>
      <c r="D44" s="78"/>
    </row>
    <row r="45" spans="1:4" ht="15.25" customHeight="1" x14ac:dyDescent="0.2">
      <c r="B45" s="77"/>
      <c r="C45" s="76"/>
      <c r="D45" s="78">
        <f>SUM(C44:C45)</f>
        <v>56500</v>
      </c>
    </row>
    <row r="46" spans="1:4" ht="15.25" customHeight="1" x14ac:dyDescent="0.2">
      <c r="B46" s="77"/>
      <c r="C46" s="76"/>
      <c r="D46" s="78"/>
    </row>
    <row r="47" spans="1:4" ht="15.25" customHeight="1" x14ac:dyDescent="0.2">
      <c r="B47" s="68" t="s">
        <v>78</v>
      </c>
      <c r="C47" s="76"/>
      <c r="D47" s="76"/>
    </row>
    <row r="48" spans="1:4" ht="15.25" customHeight="1" x14ac:dyDescent="0.2">
      <c r="A48" s="71">
        <v>4980</v>
      </c>
      <c r="B48" s="77" t="s">
        <v>77</v>
      </c>
      <c r="C48" s="78">
        <v>171.42</v>
      </c>
      <c r="D48" s="76"/>
    </row>
    <row r="49" spans="2:4" ht="15.25" customHeight="1" x14ac:dyDescent="0.2">
      <c r="B49" s="77"/>
      <c r="C49" s="76"/>
      <c r="D49" s="78">
        <v>171.42</v>
      </c>
    </row>
    <row r="50" spans="2:4" ht="15.25" customHeight="1" x14ac:dyDescent="0.2">
      <c r="B50" s="77"/>
      <c r="C50" s="76"/>
      <c r="D50" s="78"/>
    </row>
    <row r="51" spans="2:4" ht="15.25" customHeight="1" thickBot="1" x14ac:dyDescent="0.25">
      <c r="B51" s="68" t="s">
        <v>50</v>
      </c>
      <c r="C51" s="78"/>
      <c r="D51" s="69">
        <f>D41-D45-D49</f>
        <v>-31671.42</v>
      </c>
    </row>
    <row r="52" spans="2:4" ht="16" customHeight="1" thickTop="1" x14ac:dyDescent="0.2"/>
  </sheetData>
  <mergeCells count="4">
    <mergeCell ref="C36:D36"/>
    <mergeCell ref="B1:D1"/>
    <mergeCell ref="B2:D2"/>
    <mergeCell ref="C6:D6"/>
  </mergeCells>
  <pageMargins left="0.19685039370078741" right="0.19685039370078741" top="0.39370078740157483" bottom="0.39370078740157483" header="0.19685039370078741" footer="0.19685039370078741"/>
  <pageSetup fitToHeight="0" orientation="portrait" r:id="rId1"/>
  <headerFooter>
    <oddFooter>&amp;C&amp;"Helvetica Neue,Regular"&amp;12&amp;K000000&amp;P</oddFooter>
  </headerFooter>
  <rowBreaks count="1" manualBreakCount="1">
    <brk id="33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Inkomsten 2023</vt:lpstr>
      <vt:lpstr>Realisatie en begroting 2023</vt:lpstr>
      <vt:lpstr>Stichting tot steun</vt:lpstr>
      <vt:lpstr>'Inkomsten 2023'!Print_Area</vt:lpstr>
      <vt:lpstr>'Realisatie en begroting 2023'!Print_Area</vt:lpstr>
      <vt:lpstr>'Stichting tot steun'!Print_Area</vt:lpstr>
      <vt:lpstr>'Inkomsten 2023'!Print_Titles</vt:lpstr>
      <vt:lpstr>'Realisatie en begroting 2023'!Print_Titles</vt:lpstr>
      <vt:lpstr>'Stichting tot steun'!Print_Titles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Boaz Dijkgraaf</dc:creator>
  <cp:lastModifiedBy>Barbara Safradin </cp:lastModifiedBy>
  <cp:lastPrinted>2024-03-26T10:39:22Z</cp:lastPrinted>
  <dcterms:created xsi:type="dcterms:W3CDTF">2024-02-08T14:36:28Z</dcterms:created>
  <dcterms:modified xsi:type="dcterms:W3CDTF">2024-03-26T18:18:34Z</dcterms:modified>
</cp:coreProperties>
</file>